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chofield Equation" sheetId="1" r:id="rId4"/>
    <sheet state="visible" name="Calculations Page" sheetId="2" r:id="rId5"/>
  </sheets>
  <definedNames/>
  <calcPr/>
</workbook>
</file>

<file path=xl/sharedStrings.xml><?xml version="1.0" encoding="utf-8"?>
<sst xmlns="http://schemas.openxmlformats.org/spreadsheetml/2006/main" count="82" uniqueCount="45">
  <si>
    <t>Theory of Fitness</t>
  </si>
  <si>
    <t>Key</t>
  </si>
  <si>
    <t>BMR</t>
  </si>
  <si>
    <t>Basal Matabolic Rate</t>
  </si>
  <si>
    <t>TEE</t>
  </si>
  <si>
    <t>Total Energy Expenditure</t>
  </si>
  <si>
    <t>Schofield Equation</t>
  </si>
  <si>
    <t>PAL</t>
  </si>
  <si>
    <t>Physical Activity Level</t>
  </si>
  <si>
    <t>SEE</t>
  </si>
  <si>
    <t>Standardised Error of the Estimate</t>
  </si>
  <si>
    <t>This spreadsheet is designed to show you the Basal Metabolic Rate (BMR), then Total Energy Expenditure (TEE)
How to use: 
1. Input below your weight in kg.
2. Use the tables below and look at the correct section(s), if you're male on the left, female on the right.
3. Look at the Box on the right and follow those instructions to complete the equations.</t>
  </si>
  <si>
    <t>Next Steps:
Following getting the BMR, we now want to calculate the TEE, in order to do this we need to find the Physical Activity Level (PAL).
1. Use the table below to work out your PAL, based on your occupational and non-occupational activity.
2. Input the correct PAL &amp; BMR into the table and see your TEE.</t>
  </si>
  <si>
    <t>Input Weight (kg)</t>
  </si>
  <si>
    <t>Occuptional Activity</t>
  </si>
  <si>
    <t>Male</t>
  </si>
  <si>
    <t>Female</t>
  </si>
  <si>
    <t>Non Active</t>
  </si>
  <si>
    <t>Light</t>
  </si>
  <si>
    <t>Moderate</t>
  </si>
  <si>
    <t>High</t>
  </si>
  <si>
    <t>Age</t>
  </si>
  <si>
    <t>Non Occupational activity</t>
  </si>
  <si>
    <t>10-18</t>
  </si>
  <si>
    <t>Moderately Active</t>
  </si>
  <si>
    <t>18-30</t>
  </si>
  <si>
    <t>Very Active</t>
  </si>
  <si>
    <t>30-60</t>
  </si>
  <si>
    <t>&gt;60</t>
  </si>
  <si>
    <t>Basal Metabolic Rate (BMR)</t>
  </si>
  <si>
    <t>Physical Activity Level (PAL)</t>
  </si>
  <si>
    <t>Note: BMR &amp; TEE are shown as kcal/day.</t>
  </si>
  <si>
    <t>Total Energy Expenditure (TEE)</t>
  </si>
  <si>
    <t>Calculations</t>
  </si>
  <si>
    <t>22.706 x W + 504.3</t>
  </si>
  <si>
    <t>20.315 x W + 485.9</t>
  </si>
  <si>
    <t>17.686 x W + 658.2</t>
  </si>
  <si>
    <t>13.384 x W + 692.6</t>
  </si>
  <si>
    <t>15.057 x W + 692.2</t>
  </si>
  <si>
    <t>14.818 x W + 486.6</t>
  </si>
  <si>
    <t>11.472 x W + 873.1</t>
  </si>
  <si>
    <t>8.126 x W + 845.6</t>
  </si>
  <si>
    <t>22.711 x W + 587.7</t>
  </si>
  <si>
    <t>9.082 x W + 658.5</t>
  </si>
  <si>
    <t>Total Energy Expenditure (TEE) = Basal Metabolic Rate (BMR) x Physical Activity Level (PAL)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</si>
</sst>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
  </numFmts>
  <fonts count="16">
    <font>
      <sz val="10.0"/>
      <color rgb="FF000000"/>
      <name val="Arial"/>
      <scheme val="minor"/>
    </font>
    <font>
      <color theme="1"/>
      <name val="Arial"/>
    </font>
    <font>
      <b/>
      <sz val="39.0"/>
      <color theme="1"/>
      <name val="Arial"/>
    </font>
    <font>
      <b/>
      <sz val="12.0"/>
      <color rgb="FF000000"/>
      <name val="Arial"/>
    </font>
    <font/>
    <font>
      <sz val="12.0"/>
      <color rgb="FF000000"/>
      <name val="Arial"/>
    </font>
    <font>
      <b/>
      <sz val="38.0"/>
      <color theme="1"/>
      <name val="Arial"/>
    </font>
    <font>
      <sz val="12.0"/>
      <color theme="1"/>
      <name val="Arial"/>
    </font>
    <font>
      <b/>
      <sz val="16.0"/>
      <color theme="1"/>
      <name val="Arial"/>
    </font>
    <font>
      <b/>
      <sz val="16.0"/>
      <color rgb="FFFFFFFF"/>
      <name val="Arial"/>
    </font>
    <font>
      <b/>
      <sz val="12.0"/>
      <color theme="1"/>
      <name val="Arial"/>
    </font>
    <font>
      <b/>
      <sz val="13.0"/>
      <color theme="1"/>
      <name val="Arial"/>
    </font>
    <font>
      <sz val="13.0"/>
      <color theme="1"/>
      <name val="Arial"/>
    </font>
    <font>
      <b/>
      <sz val="23.0"/>
      <color theme="1"/>
      <name val="Arial"/>
    </font>
    <font>
      <b/>
      <sz val="21.0"/>
      <color theme="1"/>
      <name val="Arial"/>
    </font>
    <font>
      <b/>
      <sz val="11.0"/>
      <color theme="1"/>
      <name val="Arial"/>
    </font>
  </fonts>
  <fills count="10">
    <fill>
      <patternFill patternType="none"/>
    </fill>
    <fill>
      <patternFill patternType="lightGray"/>
    </fill>
    <fill>
      <patternFill patternType="solid">
        <fgColor rgb="FF1E317D"/>
        <bgColor rgb="FF1E317D"/>
      </patternFill>
    </fill>
    <fill>
      <patternFill patternType="solid">
        <fgColor rgb="FFF15C24"/>
        <bgColor rgb="FFF15C24"/>
      </patternFill>
    </fill>
    <fill>
      <patternFill patternType="solid">
        <fgColor rgb="FFFFE6DD"/>
        <bgColor rgb="FFFFE6DD"/>
      </patternFill>
    </fill>
    <fill>
      <patternFill patternType="solid">
        <fgColor rgb="FFE58B6B"/>
        <bgColor rgb="FFE58B6B"/>
      </patternFill>
    </fill>
    <fill>
      <patternFill patternType="solid">
        <fgColor rgb="FF3C78D8"/>
        <bgColor rgb="FF3C78D8"/>
      </patternFill>
    </fill>
    <fill>
      <patternFill patternType="solid">
        <fgColor rgb="FFA4C2F4"/>
        <bgColor rgb="FFA4C2F4"/>
      </patternFill>
    </fill>
    <fill>
      <patternFill patternType="solid">
        <fgColor rgb="FFFFFFFF"/>
        <bgColor rgb="FFFFFFFF"/>
      </patternFill>
    </fill>
    <fill>
      <patternFill patternType="solid">
        <fgColor rgb="FF6D9EEB"/>
        <bgColor rgb="FF6D9EEB"/>
      </patternFill>
    </fill>
  </fills>
  <borders count="1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51">
    <xf borderId="0" fillId="0" fontId="0" numFmtId="0" xfId="0" applyAlignment="1" applyFont="1">
      <alignment readingOrder="0" shrinkToFit="0" vertical="bottom" wrapText="0"/>
    </xf>
    <xf borderId="0" fillId="2" fontId="1" numFmtId="0" xfId="0" applyAlignment="1" applyFill="1" applyFont="1">
      <alignment vertical="bottom"/>
    </xf>
    <xf borderId="0" fillId="0" fontId="2" numFmtId="0" xfId="0" applyAlignment="1" applyFont="1">
      <alignment horizontal="center" vertical="bottom"/>
    </xf>
    <xf borderId="0" fillId="3" fontId="1" numFmtId="0" xfId="0" applyFill="1" applyFont="1"/>
    <xf borderId="1" fillId="3" fontId="3" numFmtId="0" xfId="0" applyAlignment="1" applyBorder="1" applyFont="1">
      <alignment horizontal="center" vertical="center"/>
    </xf>
    <xf borderId="2" fillId="0" fontId="4" numFmtId="0" xfId="0" applyBorder="1" applyFont="1"/>
    <xf borderId="3" fillId="0" fontId="4" numFmtId="0" xfId="0" applyBorder="1" applyFont="1"/>
    <xf borderId="4" fillId="4" fontId="5" numFmtId="0" xfId="0" applyAlignment="1" applyBorder="1" applyFill="1" applyFont="1">
      <alignment horizontal="center" vertical="center"/>
    </xf>
    <xf borderId="1" fillId="4" fontId="5" numFmtId="0" xfId="0" applyAlignment="1" applyBorder="1" applyFont="1">
      <alignment horizontal="center" vertical="center"/>
    </xf>
    <xf borderId="4" fillId="5" fontId="5" numFmtId="0" xfId="0" applyAlignment="1" applyBorder="1" applyFill="1" applyFont="1">
      <alignment horizontal="center" vertical="center"/>
    </xf>
    <xf borderId="1" fillId="5" fontId="5" numFmtId="0" xfId="0" applyAlignment="1" applyBorder="1" applyFont="1">
      <alignment horizontal="center" vertical="center"/>
    </xf>
    <xf borderId="0" fillId="0" fontId="6" numFmtId="0" xfId="0" applyAlignment="1" applyFont="1">
      <alignment horizontal="center" vertical="center"/>
    </xf>
    <xf borderId="5" fillId="0" fontId="7" numFmtId="0" xfId="0" applyAlignment="1" applyBorder="1" applyFont="1">
      <alignment vertical="top"/>
    </xf>
    <xf borderId="6" fillId="0" fontId="4" numFmtId="0" xfId="0" applyBorder="1" applyFont="1"/>
    <xf borderId="7" fillId="0" fontId="4" numFmtId="0" xfId="0" applyBorder="1" applyFont="1"/>
    <xf borderId="5" fillId="0" fontId="7" numFmtId="0" xfId="0" applyAlignment="1" applyBorder="1" applyFont="1">
      <alignment shrinkToFit="0" vertical="top" wrapText="1"/>
    </xf>
    <xf borderId="8" fillId="0" fontId="4" numFmtId="0" xfId="0" applyBorder="1" applyFont="1"/>
    <xf borderId="9" fillId="0" fontId="4" numFmtId="0" xfId="0" applyBorder="1" applyFont="1"/>
    <xf borderId="10" fillId="0" fontId="4" numFmtId="0" xfId="0" applyBorder="1" applyFont="1"/>
    <xf borderId="11" fillId="0" fontId="4" numFmtId="0" xfId="0" applyBorder="1" applyFont="1"/>
    <xf borderId="12" fillId="0" fontId="4" numFmtId="0" xfId="0" applyBorder="1" applyFont="1"/>
    <xf borderId="1" fillId="6" fontId="8" numFmtId="0" xfId="0" applyAlignment="1" applyBorder="1" applyFill="1" applyFont="1">
      <alignment horizontal="center" vertical="center"/>
    </xf>
    <xf borderId="4" fillId="0" fontId="8" numFmtId="0" xfId="0" applyAlignment="1" applyBorder="1" applyFont="1">
      <alignment readingOrder="0"/>
    </xf>
    <xf borderId="11" fillId="2" fontId="9" numFmtId="0" xfId="0" applyAlignment="1" applyBorder="1" applyFont="1">
      <alignment horizontal="center"/>
    </xf>
    <xf borderId="13" fillId="6" fontId="1" numFmtId="0" xfId="0" applyAlignment="1" applyBorder="1" applyFont="1">
      <alignment vertical="bottom"/>
    </xf>
    <xf borderId="11" fillId="6" fontId="10" numFmtId="0" xfId="0" applyAlignment="1" applyBorder="1" applyFont="1">
      <alignment horizontal="center" vertical="bottom"/>
    </xf>
    <xf borderId="1" fillId="6" fontId="11" numFmtId="0" xfId="0" applyAlignment="1" applyBorder="1" applyFont="1">
      <alignment horizontal="center" vertical="center"/>
    </xf>
    <xf borderId="0" fillId="0" fontId="11" numFmtId="0" xfId="0" applyAlignment="1" applyFont="1">
      <alignment horizontal="center" vertical="center"/>
    </xf>
    <xf borderId="14" fillId="0" fontId="4" numFmtId="0" xfId="0" applyBorder="1" applyFont="1"/>
    <xf borderId="11" fillId="6" fontId="7" numFmtId="0" xfId="0" applyAlignment="1" applyBorder="1" applyFont="1">
      <alignment horizontal="center" vertical="bottom"/>
    </xf>
    <xf borderId="4" fillId="6" fontId="11" numFmtId="0" xfId="0" applyAlignment="1" applyBorder="1" applyFont="1">
      <alignment horizontal="center" vertical="center"/>
    </xf>
    <xf borderId="14" fillId="6" fontId="10" numFmtId="0" xfId="0" applyAlignment="1" applyBorder="1" applyFont="1">
      <alignment horizontal="center" vertical="bottom"/>
    </xf>
    <xf borderId="12" fillId="7" fontId="7" numFmtId="0" xfId="0" applyAlignment="1" applyBorder="1" applyFill="1" applyFont="1">
      <alignment horizontal="center" vertical="bottom"/>
    </xf>
    <xf borderId="4" fillId="0" fontId="12" numFmtId="164" xfId="0" applyAlignment="1" applyBorder="1" applyFont="1" applyNumberFormat="1">
      <alignment horizontal="center" vertical="center"/>
    </xf>
    <xf borderId="4" fillId="0" fontId="12" numFmtId="1" xfId="0" applyAlignment="1" applyBorder="1" applyFont="1" applyNumberFormat="1">
      <alignment horizontal="center" vertical="center"/>
    </xf>
    <xf borderId="0" fillId="8" fontId="12" numFmtId="1" xfId="0" applyAlignment="1" applyFill="1" applyFont="1" applyNumberFormat="1">
      <alignment horizontal="center" vertical="center"/>
    </xf>
    <xf borderId="4" fillId="0" fontId="12" numFmtId="164" xfId="0" applyAlignment="1" applyBorder="1" applyFont="1" applyNumberFormat="1">
      <alignment horizontal="center" readingOrder="0" vertical="center"/>
    </xf>
    <xf borderId="4" fillId="0" fontId="12" numFmtId="0" xfId="0" applyAlignment="1" applyBorder="1" applyFont="1">
      <alignment horizontal="center" vertical="center"/>
    </xf>
    <xf borderId="14" fillId="6" fontId="7" numFmtId="0" xfId="0" applyAlignment="1" applyBorder="1" applyFont="1">
      <alignment horizontal="center" vertical="bottom"/>
    </xf>
    <xf borderId="12" fillId="9" fontId="7" numFmtId="0" xfId="0" applyAlignment="1" applyBorder="1" applyFill="1" applyFont="1">
      <alignment horizontal="center" vertical="bottom"/>
    </xf>
    <xf borderId="0" fillId="0" fontId="12" numFmtId="0" xfId="0" applyFont="1"/>
    <xf borderId="4" fillId="7" fontId="11" numFmtId="0" xfId="0" applyBorder="1" applyFont="1"/>
    <xf borderId="1" fillId="7" fontId="11" numFmtId="0" xfId="0" applyAlignment="1" applyBorder="1" applyFont="1">
      <alignment readingOrder="0"/>
    </xf>
    <xf borderId="4" fillId="9" fontId="11" numFmtId="0" xfId="0" applyBorder="1" applyFont="1"/>
    <xf borderId="1" fillId="9" fontId="11" numFmtId="0" xfId="0" applyAlignment="1" applyBorder="1" applyFont="1">
      <alignment readingOrder="0"/>
    </xf>
    <xf borderId="0" fillId="3" fontId="13" numFmtId="0" xfId="0" applyAlignment="1" applyFont="1">
      <alignment horizontal="center" vertical="center"/>
    </xf>
    <xf borderId="1" fillId="0" fontId="11" numFmtId="0" xfId="0" applyBorder="1" applyFont="1"/>
    <xf borderId="5" fillId="6" fontId="14" numFmtId="0" xfId="0" applyAlignment="1" applyBorder="1" applyFont="1">
      <alignment horizontal="center" vertical="center"/>
    </xf>
    <xf borderId="15" fillId="0" fontId="11" numFmtId="0" xfId="0" applyAlignment="1" applyBorder="1" applyFont="1">
      <alignment horizontal="center" vertical="center"/>
    </xf>
    <xf borderId="13" fillId="0" fontId="4" numFmtId="0" xfId="0" applyBorder="1" applyFont="1"/>
    <xf borderId="1" fillId="3" fontId="15" numFmtId="0" xfId="0" applyAlignment="1" applyBorder="1" applyFont="1">
      <alignment horizontal="center"/>
    </xf>
  </cellXfs>
  <cellStyles count="1">
    <cellStyle xfId="0" name="Normal" builtinId="0"/>
  </cellStyles>
  <dxfs count="3">
    <dxf>
      <font/>
      <fill>
        <patternFill patternType="none"/>
      </fill>
      <border/>
    </dxf>
    <dxf>
      <font/>
      <fill>
        <patternFill patternType="solid">
          <fgColor rgb="FFA4C2F4"/>
          <bgColor rgb="FFA4C2F4"/>
        </patternFill>
      </fill>
      <border/>
    </dxf>
    <dxf>
      <font/>
      <fill>
        <patternFill patternType="solid">
          <fgColor rgb="FF6D9EEB"/>
          <bgColor rgb="FF6D9EEB"/>
        </patternFill>
      </fill>
      <border/>
    </dxf>
  </dxfs>
  <tableStyles count="4">
    <tableStyle count="2" pivot="0" name="Schofield Equation-style">
      <tableStyleElement dxfId="1" type="firstRowStripe"/>
      <tableStyleElement dxfId="2" type="secondRowStripe"/>
    </tableStyle>
    <tableStyle count="2" pivot="0" name="Schofield Equation-style 2">
      <tableStyleElement dxfId="1" type="firstRowStripe"/>
      <tableStyleElement dxfId="2" type="secondRowStripe"/>
    </tableStyle>
    <tableStyle count="2" pivot="0" name="Calculations Page-style">
      <tableStyleElement dxfId="1" type="firstRowStripe"/>
      <tableStyleElement dxfId="2" type="secondRowStripe"/>
    </tableStyle>
    <tableStyle count="2" pivot="0" name="Calculations Page-style 2">
      <tableStyleElement dxfId="1"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1276350</xdr:colOff>
      <xdr:row>0</xdr:row>
      <xdr:rowOff>180975</xdr:rowOff>
    </xdr:from>
    <xdr:ext cx="1933575" cy="13430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1466850</xdr:colOff>
      <xdr:row>0</xdr:row>
      <xdr:rowOff>180975</xdr:rowOff>
    </xdr:from>
    <xdr:ext cx="1733550" cy="12096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headerRowCount="0" ref="K19:S22" displayName="Table_1" name="Table_1" id="1">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Schofield Equation-style" showColumnStripes="0" showFirstColumn="1" showLastColumn="1" showRowStripes="1"/>
</table>
</file>

<file path=xl/tables/table2.xml><?xml version="1.0" encoding="utf-8"?>
<table xmlns="http://schemas.openxmlformats.org/spreadsheetml/2006/main" headerRowCount="0" ref="B20:H24" displayName="Table_2" name="Table_2" id="2">
  <tableColumns count="7">
    <tableColumn name="Column1" id="1"/>
    <tableColumn name="Column2" id="2"/>
    <tableColumn name="Column3" id="3"/>
    <tableColumn name="Column4" id="4"/>
    <tableColumn name="Column5" id="5"/>
    <tableColumn name="Column6" id="6"/>
    <tableColumn name="Column7" id="7"/>
  </tableColumns>
  <tableStyleInfo name="Schofield Equation-style 2" showColumnStripes="0" showFirstColumn="1" showLastColumn="1" showRowStripes="1"/>
</table>
</file>

<file path=xl/tables/table3.xml><?xml version="1.0" encoding="utf-8"?>
<table xmlns="http://schemas.openxmlformats.org/spreadsheetml/2006/main" headerRowCount="0" ref="B13:D17" displayName="Table_3" name="Table_3" id="3">
  <tableColumns count="3">
    <tableColumn name="Column1" id="1"/>
    <tableColumn name="Column2" id="2"/>
    <tableColumn name="Column3" id="3"/>
  </tableColumns>
  <tableStyleInfo name="Calculations Page-style" showColumnStripes="0" showFirstColumn="1" showLastColumn="1" showRowStripes="1"/>
</table>
</file>

<file path=xl/tables/table4.xml><?xml version="1.0" encoding="utf-8"?>
<table xmlns="http://schemas.openxmlformats.org/spreadsheetml/2006/main" headerRowCount="0" ref="F13:H17" displayName="Table_4" name="Table_4" id="4">
  <tableColumns count="3">
    <tableColumn name="Column1" id="1"/>
    <tableColumn name="Column2" id="2"/>
    <tableColumn name="Column3" id="3"/>
  </tableColumns>
  <tableStyleInfo name="Calculations Page-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4" Type="http://schemas.openxmlformats.org/officeDocument/2006/relationships/table" Target="../tables/table1.xml"/><Relationship Id="rId5"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4" Type="http://schemas.openxmlformats.org/officeDocument/2006/relationships/table" Target="../tables/table3.xml"/><Relationship Id="rId5"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2.63"/>
    <col customWidth="1" min="2" max="2" width="22.0"/>
    <col customWidth="1" min="3" max="3" width="19.88"/>
    <col customWidth="1" min="4" max="4" width="9.25"/>
    <col customWidth="1" min="5" max="5" width="9.38"/>
    <col customWidth="1" min="6" max="6" width="8.25"/>
    <col customWidth="1" min="7" max="7" width="19.88"/>
    <col customWidth="1" min="8" max="8" width="9.25"/>
    <col customWidth="1" min="11" max="11" width="33.5"/>
    <col customWidth="1" min="12" max="12" width="6.5"/>
    <col customWidth="1" min="13" max="19" width="6.88"/>
  </cols>
  <sheetData>
    <row r="1" ht="15.75" customHeight="1"/>
    <row r="2" ht="15.75" customHeight="1">
      <c r="B2" s="1"/>
      <c r="D2" s="2" t="s">
        <v>0</v>
      </c>
      <c r="J2" s="3"/>
      <c r="M2" s="4" t="s">
        <v>1</v>
      </c>
      <c r="N2" s="5"/>
      <c r="O2" s="5"/>
      <c r="P2" s="5"/>
      <c r="Q2" s="5"/>
      <c r="R2" s="6"/>
    </row>
    <row r="3" ht="15.75" customHeight="1">
      <c r="M3" s="7" t="s">
        <v>2</v>
      </c>
      <c r="N3" s="8" t="s">
        <v>3</v>
      </c>
      <c r="O3" s="5"/>
      <c r="P3" s="5"/>
      <c r="Q3" s="5"/>
      <c r="R3" s="6"/>
    </row>
    <row r="4" ht="15.75" customHeight="1">
      <c r="M4" s="9" t="s">
        <v>4</v>
      </c>
      <c r="N4" s="10" t="s">
        <v>5</v>
      </c>
      <c r="O4" s="5"/>
      <c r="P4" s="5"/>
      <c r="Q4" s="5"/>
      <c r="R4" s="6"/>
    </row>
    <row r="5" ht="15.75" customHeight="1">
      <c r="D5" s="11" t="s">
        <v>6</v>
      </c>
      <c r="M5" s="7" t="s">
        <v>7</v>
      </c>
      <c r="N5" s="8" t="s">
        <v>8</v>
      </c>
      <c r="O5" s="5"/>
      <c r="P5" s="5"/>
      <c r="Q5" s="5"/>
      <c r="R5" s="6"/>
    </row>
    <row r="6" ht="15.75" customHeight="1">
      <c r="M6" s="9" t="s">
        <v>9</v>
      </c>
      <c r="N6" s="10" t="s">
        <v>10</v>
      </c>
      <c r="O6" s="5"/>
      <c r="P6" s="5"/>
      <c r="Q6" s="5"/>
      <c r="R6" s="6"/>
    </row>
    <row r="7" ht="15.75" customHeight="1"/>
    <row r="8" ht="15.75" customHeight="1"/>
    <row r="9" ht="15.75" customHeight="1">
      <c r="B9" s="12" t="s">
        <v>11</v>
      </c>
      <c r="C9" s="13"/>
      <c r="D9" s="13"/>
      <c r="E9" s="13"/>
      <c r="F9" s="13"/>
      <c r="G9" s="13"/>
      <c r="H9" s="13"/>
      <c r="I9" s="14"/>
      <c r="K9" s="15" t="s">
        <v>12</v>
      </c>
      <c r="L9" s="13"/>
      <c r="M9" s="13"/>
      <c r="N9" s="13"/>
      <c r="O9" s="13"/>
      <c r="P9" s="13"/>
      <c r="Q9" s="13"/>
      <c r="R9" s="13"/>
      <c r="S9" s="14"/>
    </row>
    <row r="10" ht="15.75" customHeight="1">
      <c r="B10" s="16"/>
      <c r="I10" s="17"/>
      <c r="K10" s="16"/>
      <c r="S10" s="17"/>
    </row>
    <row r="11" ht="15.75" customHeight="1">
      <c r="B11" s="16"/>
      <c r="I11" s="17"/>
      <c r="K11" s="16"/>
      <c r="S11" s="17"/>
    </row>
    <row r="12" ht="15.75" customHeight="1">
      <c r="B12" s="16"/>
      <c r="I12" s="17"/>
      <c r="K12" s="16"/>
      <c r="S12" s="17"/>
    </row>
    <row r="13" ht="15.75" customHeight="1">
      <c r="B13" s="16"/>
      <c r="I13" s="17"/>
      <c r="K13" s="16"/>
      <c r="S13" s="17"/>
    </row>
    <row r="14" ht="15.75" customHeight="1">
      <c r="B14" s="18"/>
      <c r="C14" s="19"/>
      <c r="D14" s="19"/>
      <c r="E14" s="19"/>
      <c r="F14" s="19"/>
      <c r="G14" s="19"/>
      <c r="H14" s="19"/>
      <c r="I14" s="20"/>
      <c r="K14" s="18"/>
      <c r="L14" s="19"/>
      <c r="M14" s="19"/>
      <c r="N14" s="19"/>
      <c r="O14" s="19"/>
      <c r="P14" s="19"/>
      <c r="Q14" s="19"/>
      <c r="R14" s="19"/>
      <c r="S14" s="20"/>
    </row>
    <row r="15" ht="15.75" customHeight="1"/>
    <row r="16" ht="15.75" customHeight="1">
      <c r="B16" s="21" t="s">
        <v>13</v>
      </c>
      <c r="C16" s="6"/>
      <c r="D16" s="22"/>
      <c r="K16" s="23" t="s">
        <v>8</v>
      </c>
      <c r="L16" s="19"/>
      <c r="M16" s="19"/>
      <c r="N16" s="19"/>
      <c r="O16" s="19"/>
      <c r="P16" s="19"/>
      <c r="Q16" s="19"/>
      <c r="R16" s="19"/>
      <c r="S16" s="19"/>
    </row>
    <row r="17" ht="15.75" customHeight="1">
      <c r="K17" s="24"/>
      <c r="L17" s="25" t="s">
        <v>14</v>
      </c>
      <c r="M17" s="19"/>
      <c r="N17" s="19"/>
      <c r="O17" s="19"/>
      <c r="P17" s="19"/>
      <c r="Q17" s="19"/>
      <c r="R17" s="19"/>
      <c r="S17" s="20"/>
    </row>
    <row r="18" ht="18.75" customHeight="1">
      <c r="B18" s="26" t="s">
        <v>15</v>
      </c>
      <c r="C18" s="5"/>
      <c r="D18" s="6"/>
      <c r="E18" s="27"/>
      <c r="F18" s="26" t="s">
        <v>16</v>
      </c>
      <c r="G18" s="5"/>
      <c r="H18" s="6"/>
      <c r="K18" s="28"/>
      <c r="L18" s="29" t="s">
        <v>17</v>
      </c>
      <c r="M18" s="20"/>
      <c r="N18" s="29" t="s">
        <v>18</v>
      </c>
      <c r="O18" s="20"/>
      <c r="P18" s="29" t="s">
        <v>19</v>
      </c>
      <c r="Q18" s="20"/>
      <c r="R18" s="29" t="s">
        <v>20</v>
      </c>
      <c r="S18" s="20"/>
    </row>
    <row r="19" ht="18.75" customHeight="1">
      <c r="B19" s="30" t="s">
        <v>21</v>
      </c>
      <c r="C19" s="30" t="s">
        <v>2</v>
      </c>
      <c r="D19" s="30" t="s">
        <v>9</v>
      </c>
      <c r="E19" s="27"/>
      <c r="F19" s="30" t="s">
        <v>21</v>
      </c>
      <c r="G19" s="30" t="s">
        <v>2</v>
      </c>
      <c r="H19" s="30" t="s">
        <v>9</v>
      </c>
      <c r="K19" s="31" t="s">
        <v>22</v>
      </c>
      <c r="L19" s="32" t="s">
        <v>15</v>
      </c>
      <c r="M19" s="32" t="s">
        <v>16</v>
      </c>
      <c r="N19" s="32" t="s">
        <v>15</v>
      </c>
      <c r="O19" s="32" t="s">
        <v>16</v>
      </c>
      <c r="P19" s="32" t="s">
        <v>15</v>
      </c>
      <c r="Q19" s="32" t="s">
        <v>16</v>
      </c>
      <c r="R19" s="32" t="s">
        <v>15</v>
      </c>
      <c r="S19" s="32" t="s">
        <v>16</v>
      </c>
    </row>
    <row r="20" ht="18.75" customHeight="1">
      <c r="B20" s="33">
        <v>45568.0</v>
      </c>
      <c r="C20" s="34">
        <f>Sum(22.706*D16+504.3)</f>
        <v>504.3</v>
      </c>
      <c r="D20" s="34">
        <v>67.0</v>
      </c>
      <c r="E20" s="35"/>
      <c r="F20" s="36">
        <v>45933.0</v>
      </c>
      <c r="G20" s="34">
        <f>sum(20.315*D16+485.9)</f>
        <v>485.9</v>
      </c>
      <c r="H20" s="37">
        <v>70.0</v>
      </c>
      <c r="K20" s="38" t="s">
        <v>17</v>
      </c>
      <c r="L20" s="39">
        <v>1.3</v>
      </c>
      <c r="M20" s="39">
        <v>1.3</v>
      </c>
      <c r="N20" s="39">
        <v>1.4</v>
      </c>
      <c r="O20" s="39">
        <v>1.4</v>
      </c>
      <c r="P20" s="39">
        <v>1.6</v>
      </c>
      <c r="Q20" s="39">
        <v>1.5</v>
      </c>
      <c r="R20" s="39">
        <v>1.7</v>
      </c>
      <c r="S20" s="39">
        <v>1.5</v>
      </c>
    </row>
    <row r="21" ht="18.75" customHeight="1">
      <c r="B21" s="37" t="s">
        <v>23</v>
      </c>
      <c r="C21" s="34">
        <f>sum(17.686*D16+658.2)</f>
        <v>658.2</v>
      </c>
      <c r="D21" s="34">
        <v>105.0</v>
      </c>
      <c r="E21" s="35"/>
      <c r="F21" s="34" t="s">
        <v>23</v>
      </c>
      <c r="G21" s="34">
        <f>SUM(13.384*D16+692.6)</f>
        <v>692.6</v>
      </c>
      <c r="H21" s="37">
        <v>111.0</v>
      </c>
      <c r="K21" s="38" t="s">
        <v>24</v>
      </c>
      <c r="L21" s="32">
        <v>1.4</v>
      </c>
      <c r="M21" s="32">
        <v>1.4</v>
      </c>
      <c r="N21" s="32">
        <v>1.5</v>
      </c>
      <c r="O21" s="32">
        <v>1.5</v>
      </c>
      <c r="P21" s="32">
        <v>1.7</v>
      </c>
      <c r="Q21" s="32">
        <v>1.6</v>
      </c>
      <c r="R21" s="32">
        <v>1.8</v>
      </c>
      <c r="S21" s="32">
        <v>1.6</v>
      </c>
    </row>
    <row r="22" ht="18.75" customHeight="1">
      <c r="B22" s="37" t="s">
        <v>25</v>
      </c>
      <c r="C22" s="34">
        <f>Sum(15.057*D16+692.2)</f>
        <v>692.2</v>
      </c>
      <c r="D22" s="34">
        <v>153.0</v>
      </c>
      <c r="E22" s="35"/>
      <c r="F22" s="34" t="s">
        <v>25</v>
      </c>
      <c r="G22" s="34">
        <f>SUM(14.818*D16+486.6)</f>
        <v>486.6</v>
      </c>
      <c r="H22" s="37">
        <v>119.0</v>
      </c>
      <c r="K22" s="38" t="s">
        <v>26</v>
      </c>
      <c r="L22" s="39">
        <v>1.5</v>
      </c>
      <c r="M22" s="39">
        <v>1.5</v>
      </c>
      <c r="N22" s="39">
        <v>1.6</v>
      </c>
      <c r="O22" s="39">
        <v>1.6</v>
      </c>
      <c r="P22" s="39">
        <v>1.8</v>
      </c>
      <c r="Q22" s="39">
        <v>1.7</v>
      </c>
      <c r="R22" s="39">
        <v>1.9</v>
      </c>
      <c r="S22" s="39">
        <v>1.7</v>
      </c>
    </row>
    <row r="23" ht="18.75" customHeight="1">
      <c r="B23" s="37" t="s">
        <v>27</v>
      </c>
      <c r="C23" s="34">
        <f>sum(11.472*D16+873.1)</f>
        <v>873.1</v>
      </c>
      <c r="D23" s="34">
        <v>167.0</v>
      </c>
      <c r="E23" s="35"/>
      <c r="F23" s="34" t="s">
        <v>27</v>
      </c>
      <c r="G23" s="34">
        <f>SUM(8.126*D16+845.6)</f>
        <v>845.6</v>
      </c>
      <c r="H23" s="37">
        <v>111.0</v>
      </c>
      <c r="K23" s="40"/>
      <c r="L23" s="40"/>
      <c r="M23" s="40"/>
      <c r="N23" s="40"/>
      <c r="O23" s="40"/>
      <c r="P23" s="40"/>
      <c r="Q23" s="40"/>
      <c r="R23" s="40"/>
      <c r="S23" s="40"/>
    </row>
    <row r="24" ht="18.75" customHeight="1">
      <c r="B24" s="37" t="s">
        <v>28</v>
      </c>
      <c r="C24" s="34">
        <f>sum(22.711*D16+587.7)</f>
        <v>587.7</v>
      </c>
      <c r="D24" s="34">
        <v>164.0</v>
      </c>
      <c r="E24" s="35"/>
      <c r="F24" s="34" t="s">
        <v>28</v>
      </c>
      <c r="G24" s="34">
        <f>SUM(9.082*D16+658.5)</f>
        <v>658.5</v>
      </c>
      <c r="H24" s="37">
        <v>108.0</v>
      </c>
      <c r="K24" s="41" t="s">
        <v>29</v>
      </c>
      <c r="L24" s="42"/>
      <c r="M24" s="6"/>
      <c r="N24" s="40"/>
      <c r="O24" s="40"/>
      <c r="P24" s="40"/>
      <c r="Q24" s="40"/>
      <c r="R24" s="40"/>
      <c r="S24" s="40"/>
    </row>
    <row r="25" ht="18.75" customHeight="1">
      <c r="K25" s="43" t="s">
        <v>30</v>
      </c>
      <c r="L25" s="44"/>
      <c r="M25" s="6"/>
      <c r="N25" s="40"/>
      <c r="O25" s="40"/>
      <c r="P25" s="40"/>
      <c r="Q25" s="40"/>
      <c r="R25" s="40"/>
      <c r="S25" s="40"/>
    </row>
    <row r="26" ht="18.75" customHeight="1">
      <c r="B26" s="45" t="s">
        <v>31</v>
      </c>
      <c r="K26" s="41" t="s">
        <v>32</v>
      </c>
      <c r="L26" s="46">
        <f>sum(L24*L25)</f>
        <v>0</v>
      </c>
      <c r="M26" s="6"/>
      <c r="N26" s="40"/>
      <c r="O26" s="40"/>
      <c r="P26" s="40"/>
      <c r="Q26" s="40"/>
      <c r="R26" s="40"/>
      <c r="S26" s="40"/>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N5:R5"/>
    <mergeCell ref="N6:R6"/>
    <mergeCell ref="B2:C7"/>
    <mergeCell ref="D2:I4"/>
    <mergeCell ref="J2:K7"/>
    <mergeCell ref="M2:R2"/>
    <mergeCell ref="N3:R3"/>
    <mergeCell ref="N4:R4"/>
    <mergeCell ref="D5:I7"/>
    <mergeCell ref="K17:K18"/>
    <mergeCell ref="L18:M18"/>
    <mergeCell ref="L24:M24"/>
    <mergeCell ref="L25:M25"/>
    <mergeCell ref="B26:H27"/>
    <mergeCell ref="L26:M26"/>
    <mergeCell ref="N18:O18"/>
    <mergeCell ref="P18:Q18"/>
    <mergeCell ref="B9:I14"/>
    <mergeCell ref="K9:S14"/>
    <mergeCell ref="B16:C16"/>
    <mergeCell ref="K16:S16"/>
    <mergeCell ref="L17:S17"/>
    <mergeCell ref="B18:D18"/>
    <mergeCell ref="F18:H18"/>
    <mergeCell ref="R18:S18"/>
  </mergeCells>
  <drawing r:id="rId1"/>
  <tableParts count="2">
    <tablePart r:id="rId4"/>
    <tablePart r:id="rId5"/>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2.63"/>
    <col customWidth="1" min="2" max="2" width="22.0"/>
    <col customWidth="1" min="3" max="3" width="19.88"/>
    <col customWidth="1" min="4" max="4" width="9.25"/>
    <col customWidth="1" min="5" max="5" width="9.38"/>
    <col customWidth="1" min="6" max="6" width="8.25"/>
    <col customWidth="1" min="7" max="7" width="19.88"/>
    <col customWidth="1" min="8" max="8" width="9.25"/>
  </cols>
  <sheetData>
    <row r="1" ht="15.75" customHeight="1"/>
    <row r="2" ht="15.75" customHeight="1">
      <c r="B2" s="1"/>
      <c r="D2" s="2" t="s">
        <v>0</v>
      </c>
      <c r="J2" s="3"/>
    </row>
    <row r="3" ht="15.75" customHeight="1"/>
    <row r="4" ht="15.75" customHeight="1"/>
    <row r="5" ht="15.75" customHeight="1">
      <c r="D5" s="11" t="s">
        <v>6</v>
      </c>
    </row>
    <row r="6" ht="15.75" customHeight="1"/>
    <row r="7" ht="15.75" customHeight="1"/>
    <row r="8" ht="15.75" customHeight="1"/>
    <row r="9" ht="18.75" customHeight="1">
      <c r="B9" s="47" t="s">
        <v>33</v>
      </c>
      <c r="C9" s="13"/>
      <c r="D9" s="13"/>
      <c r="E9" s="13"/>
      <c r="F9" s="13"/>
      <c r="G9" s="13"/>
      <c r="H9" s="14"/>
    </row>
    <row r="10" ht="18.75" customHeight="1">
      <c r="B10" s="18"/>
      <c r="C10" s="19"/>
      <c r="D10" s="19"/>
      <c r="E10" s="19"/>
      <c r="F10" s="19"/>
      <c r="G10" s="19"/>
      <c r="H10" s="20"/>
    </row>
    <row r="11" ht="18.75" customHeight="1">
      <c r="B11" s="26" t="s">
        <v>15</v>
      </c>
      <c r="C11" s="5"/>
      <c r="D11" s="6"/>
      <c r="E11" s="48"/>
      <c r="F11" s="26" t="s">
        <v>16</v>
      </c>
      <c r="G11" s="5"/>
      <c r="H11" s="6"/>
    </row>
    <row r="12" ht="18.75" customHeight="1">
      <c r="B12" s="30" t="s">
        <v>21</v>
      </c>
      <c r="C12" s="30" t="s">
        <v>2</v>
      </c>
      <c r="D12" s="30" t="s">
        <v>9</v>
      </c>
      <c r="E12" s="49"/>
      <c r="F12" s="30" t="s">
        <v>21</v>
      </c>
      <c r="G12" s="30" t="s">
        <v>2</v>
      </c>
      <c r="H12" s="30" t="s">
        <v>9</v>
      </c>
    </row>
    <row r="13" ht="18.75" customHeight="1">
      <c r="B13" s="33">
        <v>45568.0</v>
      </c>
      <c r="C13" s="37" t="s">
        <v>34</v>
      </c>
      <c r="D13" s="37">
        <v>67.0</v>
      </c>
      <c r="E13" s="49"/>
      <c r="F13" s="33">
        <v>45568.0</v>
      </c>
      <c r="G13" s="37" t="s">
        <v>35</v>
      </c>
      <c r="H13" s="37">
        <v>70.0</v>
      </c>
    </row>
    <row r="14" ht="18.75" customHeight="1">
      <c r="B14" s="37" t="s">
        <v>23</v>
      </c>
      <c r="C14" s="37" t="s">
        <v>36</v>
      </c>
      <c r="D14" s="37">
        <v>105.0</v>
      </c>
      <c r="E14" s="49"/>
      <c r="F14" s="37" t="s">
        <v>23</v>
      </c>
      <c r="G14" s="37" t="s">
        <v>37</v>
      </c>
      <c r="H14" s="37">
        <v>111.0</v>
      </c>
    </row>
    <row r="15" ht="18.75" customHeight="1">
      <c r="B15" s="37" t="s">
        <v>25</v>
      </c>
      <c r="C15" s="37" t="s">
        <v>38</v>
      </c>
      <c r="D15" s="37">
        <v>153.0</v>
      </c>
      <c r="E15" s="49"/>
      <c r="F15" s="37" t="s">
        <v>25</v>
      </c>
      <c r="G15" s="37" t="s">
        <v>39</v>
      </c>
      <c r="H15" s="37">
        <v>119.0</v>
      </c>
    </row>
    <row r="16" ht="18.75" customHeight="1">
      <c r="B16" s="37" t="s">
        <v>27</v>
      </c>
      <c r="C16" s="37" t="s">
        <v>40</v>
      </c>
      <c r="D16" s="37">
        <v>167.0</v>
      </c>
      <c r="E16" s="49"/>
      <c r="F16" s="37" t="s">
        <v>27</v>
      </c>
      <c r="G16" s="37" t="s">
        <v>41</v>
      </c>
      <c r="H16" s="37">
        <v>111.0</v>
      </c>
    </row>
    <row r="17" ht="18.75" customHeight="1">
      <c r="B17" s="37" t="s">
        <v>28</v>
      </c>
      <c r="C17" s="37" t="s">
        <v>42</v>
      </c>
      <c r="D17" s="37">
        <v>164.0</v>
      </c>
      <c r="E17" s="28"/>
      <c r="F17" s="37" t="s">
        <v>28</v>
      </c>
      <c r="G17" s="37" t="s">
        <v>43</v>
      </c>
      <c r="H17" s="37">
        <v>108.0</v>
      </c>
    </row>
    <row r="18" ht="15.75" customHeight="1"/>
    <row r="19" ht="15.75" customHeight="1">
      <c r="B19" s="50" t="s">
        <v>44</v>
      </c>
      <c r="C19" s="5"/>
      <c r="D19" s="5"/>
      <c r="E19" s="5"/>
      <c r="F19" s="5"/>
      <c r="G19" s="5"/>
      <c r="H19" s="6"/>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E11:E17"/>
    <mergeCell ref="B19:H19"/>
    <mergeCell ref="B2:C7"/>
    <mergeCell ref="D2:I4"/>
    <mergeCell ref="J2:J7"/>
    <mergeCell ref="D5:I7"/>
    <mergeCell ref="B9:H10"/>
    <mergeCell ref="B11:D11"/>
    <mergeCell ref="F11:H11"/>
  </mergeCells>
  <drawing r:id="rId1"/>
  <tableParts count="2">
    <tablePart r:id="rId4"/>
    <tablePart r:id="rId5"/>
  </tableParts>
</worksheet>
</file>